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СЬМА\2025 год\Письма в райисполкомы\Июнь\Смолевичский райисполком\"/>
    </mc:Choice>
  </mc:AlternateContent>
  <xr:revisionPtr revIDLastSave="0" documentId="13_ncr:1_{B3877653-06C2-461D-A883-944A5E31E131}" xr6:coauthVersionLast="47" xr6:coauthVersionMax="47" xr10:uidLastSave="{00000000-0000-0000-0000-000000000000}"/>
  <bookViews>
    <workbookView xWindow="-108" yWindow="-108" windowWidth="30936" windowHeight="16896" tabRatio="490" xr2:uid="{00000000-000D-0000-FFFF-FFFF00000000}"/>
  </bookViews>
  <sheets>
    <sheet name="СРЭС" sheetId="10" r:id="rId1"/>
  </sheets>
  <externalReferences>
    <externalReference r:id="rId2"/>
    <externalReference r:id="rId3"/>
  </externalReferences>
  <definedNames>
    <definedName name="_xlnm.Print_Area" localSheetId="0">СРЭС!$A$2:$M$28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0" l="1"/>
  <c r="J27" i="10"/>
  <c r="H27" i="10"/>
  <c r="K26" i="10"/>
  <c r="I26" i="10"/>
  <c r="K25" i="10"/>
  <c r="I25" i="10"/>
  <c r="J24" i="10"/>
  <c r="H24" i="10"/>
  <c r="J23" i="10"/>
  <c r="H23" i="10"/>
  <c r="H22" i="10"/>
  <c r="I21" i="10"/>
  <c r="G21" i="10"/>
  <c r="K20" i="10"/>
  <c r="I20" i="10"/>
  <c r="I19" i="10"/>
  <c r="G19" i="10"/>
  <c r="G18" i="10"/>
  <c r="H17" i="10"/>
  <c r="G17" i="10"/>
  <c r="G16" i="10"/>
  <c r="K28" i="10" l="1"/>
  <c r="I28" i="10"/>
  <c r="G28" i="10"/>
  <c r="J28" i="10"/>
  <c r="H28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</calcChain>
</file>

<file path=xl/sharedStrings.xml><?xml version="1.0" encoding="utf-8"?>
<sst xmlns="http://schemas.openxmlformats.org/spreadsheetml/2006/main" count="70" uniqueCount="50">
  <si>
    <t>№ п/п</t>
  </si>
  <si>
    <t>Наименование объекта реконструкции и его адрес</t>
  </si>
  <si>
    <t>Газификация населённого пункта</t>
  </si>
  <si>
    <t>Протяжённость электрических сетей, км</t>
  </si>
  <si>
    <t>Выполнение СМР</t>
  </si>
  <si>
    <t>2026 г.</t>
  </si>
  <si>
    <t>2027 г.</t>
  </si>
  <si>
    <t>2028 г.</t>
  </si>
  <si>
    <t>2029 г.</t>
  </si>
  <si>
    <t>2030 г.</t>
  </si>
  <si>
    <t>Перспективный план</t>
  </si>
  <si>
    <t>Смолевичский РЭС</t>
  </si>
  <si>
    <t>СОГЛАСОВАНО</t>
  </si>
  <si>
    <t>РУП "Минскэнерго"</t>
  </si>
  <si>
    <t xml:space="preserve">реконструкции распределительных электрических сетей эксплуатируемого жилищного фонда граждан, расположенного в индивидуальной жилой застройке, </t>
  </si>
  <si>
    <t>Примечание</t>
  </si>
  <si>
    <t>Сроки реализпации этапов реконструкции</t>
  </si>
  <si>
    <t>Разработка            ППД и ПСД</t>
  </si>
  <si>
    <t>Предварительные расходы, связанные с реконструкцией, тыс.рублей с НДС</t>
  </si>
  <si>
    <t>Использование электрической энергии для нужд отопления, горячего водоснабжения и пищеприготовления после завершения реконструкции</t>
  </si>
  <si>
    <t>ФИЛИАЛ "БОРИСОВСКИЕ ЭЛЕКТРИЧЕСКИЕ СЕТИ"</t>
  </si>
  <si>
    <t>Газифицирован</t>
  </si>
  <si>
    <t>Частично газифицирован</t>
  </si>
  <si>
    <t>Реконструкция сетей 0,4-10 кВ и ТП 10/0,4 кВ № 98, 108 н.п. Верхмень Смолевичского района Минской области</t>
  </si>
  <si>
    <t>Реконструкция ВЛ 10 кВ № 303 ПС 35 кВ «Смолевичи» и КТП № 120, 766, ул. Куприянова, Первомайская в г. Смолевичи, Минская область</t>
  </si>
  <si>
    <t>Реконструкция ВЛ 0,4-10 кВ и ТП 10/0,4 кВ № 103 н.п. Дуброва Курганского сельсовета Смолевичского района Минской области</t>
  </si>
  <si>
    <t>Предусмотрено</t>
  </si>
  <si>
    <t>Не газифицирован</t>
  </si>
  <si>
    <t>по которым в 2026 - 2030 годах РУП "Минскэнерго" предусматривает выполнение работ</t>
  </si>
  <si>
    <t>Заместитель председателя</t>
  </si>
  <si>
    <t xml:space="preserve">Генеральный директор </t>
  </si>
  <si>
    <t>Республики Беларусь</t>
  </si>
  <si>
    <t>Минского облисполкома</t>
  </si>
  <si>
    <t>_________В.Г. Рагусский</t>
  </si>
  <si>
    <t>_________ П.С. Горудко</t>
  </si>
  <si>
    <r>
      <t>"       "</t>
    </r>
    <r>
      <rPr>
        <sz val="15"/>
        <rFont val="Times New Roman"/>
        <family val="1"/>
        <charset val="204"/>
      </rPr>
      <t xml:space="preserve">  </t>
    </r>
    <r>
      <rPr>
        <u/>
        <sz val="15"/>
        <rFont val="Times New Roman"/>
        <family val="1"/>
        <charset val="204"/>
      </rPr>
      <t xml:space="preserve">                </t>
    </r>
    <r>
      <rPr>
        <sz val="15"/>
        <rFont val="Times New Roman"/>
        <family val="1"/>
        <charset val="204"/>
      </rPr>
      <t xml:space="preserve"> 2024 г.</t>
    </r>
  </si>
  <si>
    <t>Реконструкция электрических сетей 0,4-10 кВ и КТП №150 в н.п. Полевая Смолевичского района Минской области</t>
  </si>
  <si>
    <r>
      <t>"     "</t>
    </r>
    <r>
      <rPr>
        <sz val="15"/>
        <rFont val="Times New Roman"/>
        <family val="1"/>
        <charset val="204"/>
      </rPr>
      <t xml:space="preserve"> </t>
    </r>
    <r>
      <rPr>
        <u/>
        <sz val="15"/>
        <rFont val="Times New Roman"/>
        <family val="1"/>
        <charset val="204"/>
      </rPr>
      <t xml:space="preserve">                     </t>
    </r>
    <r>
      <rPr>
        <sz val="15"/>
        <rFont val="Times New Roman"/>
        <family val="1"/>
        <charset val="204"/>
      </rPr>
      <t xml:space="preserve"> 2024 г.</t>
    </r>
  </si>
  <si>
    <r>
      <t xml:space="preserve"> "    "</t>
    </r>
    <r>
      <rPr>
        <sz val="15"/>
        <rFont val="Times New Roman"/>
        <family val="1"/>
        <charset val="204"/>
      </rPr>
      <t xml:space="preserve">  </t>
    </r>
    <r>
      <rPr>
        <u/>
        <sz val="15"/>
        <rFont val="Times New Roman"/>
        <family val="1"/>
        <charset val="204"/>
      </rPr>
      <t xml:space="preserve">                  </t>
    </r>
    <r>
      <rPr>
        <sz val="15"/>
        <rFont val="Times New Roman"/>
        <family val="1"/>
        <charset val="204"/>
      </rPr>
      <t xml:space="preserve"> 2024 г.</t>
    </r>
  </si>
  <si>
    <t>УТВЕРЖДЕНО</t>
  </si>
  <si>
    <t>Реконструкция сетей 0,38-10 кВ н.п. Забродье Смолевичского района Минской области  Минской области</t>
  </si>
  <si>
    <t>Реконструкция электрических сетей 0,4-10 кВ и КТП № 85 в н.п. Пятилетка Смолевичского района Минской области</t>
  </si>
  <si>
    <t xml:space="preserve">Заместитель Министра энергетики </t>
  </si>
  <si>
    <t>Реконструкция сетей 10-0,4 кВ в н.п. Асташонки Смолевичского района Минской области</t>
  </si>
  <si>
    <t>Реконструкция сетей 10-0,4 кВ и КТП-183 в н.п. Избицкое Смолевичского района Минской области</t>
  </si>
  <si>
    <t>Реконструкция сетей 10-0,4 кВ и КТП-82 в н.п. Старина Смолевичского района Минской области</t>
  </si>
  <si>
    <t>Реконструкция сетей 10-0,4 кВ в н.п. Шабуни Смолевичского района Минской области</t>
  </si>
  <si>
    <t>Реконструкция сетей 10-0,4 кВ по ул. Ленинская и пер. Ленинскому в г. Смолевичи Смолевичского района Минской области</t>
  </si>
  <si>
    <t>Реконструкция электрических сетей 0,4-10 кВ в н.п. Заямное Смолевичского района Минской области</t>
  </si>
  <si>
    <t>__________С. Ю. Адаменко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</si>
</sst>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3" fillId="2" borderId="0" applyNumberFormat="0" applyBorder="0" applyAlignment="0" applyProtection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4">
    <cellStyle name="Navadno_05_Grafik_platezej_No_5" xfId="2" xr:uid="{00000000-0005-0000-0000-000000000000}"/>
    <cellStyle name="Обычный" xfId="0" builtinId="0"/>
    <cellStyle name="Обычный 2" xfId="1" xr:uid="{00000000-0005-0000-0000-000002000000}"/>
    <cellStyle name="好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4;&#1086;&#1076;&#1085;&#1099;&#1081;%20&#1087;&#1083;&#1072;&#1085;%202026-2030/&#1055;&#1083;&#1072;&#1085;&#1041;&#1069;&#1057;%202026-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74;&#1072;&#1085;&#1102;&#1082;&#1086;&#1074;&#1080;&#1095;/&#1055;&#1083;&#1072;&#1085;%200,4-10%20&#1085;&#1072;%202026-2030/&#1055;&#1088;&#1077;&#1076;&#1083;&#1086;&#1078;&#1077;&#1085;&#1080;&#1103;%20&#1092;&#1080;&#1083;&#1080;&#1072;&#1083;&#1086;&#1074;/&#1055;&#1083;&#1072;&#1085;&#1041;&#1069;&#1057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EA10-9ECB-4E01-B9A7-B8F33CC9F0D4}">
  <dimension ref="A1:M28"/>
  <sheetViews>
    <sheetView tabSelected="1" view="pageBreakPreview" topLeftCell="A8" zoomScale="70" zoomScaleNormal="70" zoomScaleSheetLayoutView="70" workbookViewId="0">
      <selection activeCell="R22" sqref="R22"/>
    </sheetView>
  </sheetViews>
  <sheetFormatPr defaultColWidth="9.109375" defaultRowHeight="15.6" x14ac:dyDescent="0.3"/>
  <cols>
    <col min="1" max="1" width="7.6640625" style="16" customWidth="1"/>
    <col min="2" max="2" width="58.44140625" style="20" customWidth="1"/>
    <col min="3" max="3" width="18.109375" style="16" customWidth="1"/>
    <col min="4" max="4" width="23" style="21" customWidth="1"/>
    <col min="5" max="5" width="22" style="16" customWidth="1"/>
    <col min="6" max="6" width="17.5546875" style="15" customWidth="1"/>
    <col min="7" max="7" width="12.5546875" style="11" customWidth="1"/>
    <col min="8" max="8" width="15.6640625" style="11" customWidth="1"/>
    <col min="9" max="9" width="14.88671875" style="11" customWidth="1"/>
    <col min="10" max="10" width="13" style="10" customWidth="1"/>
    <col min="11" max="11" width="14.5546875" style="10" customWidth="1"/>
    <col min="12" max="13" width="23.44140625" style="16" customWidth="1"/>
    <col min="14" max="16384" width="9.109375" style="5"/>
  </cols>
  <sheetData>
    <row r="1" spans="1:13" ht="20.25" hidden="1" customHeight="1" x14ac:dyDescent="0.3">
      <c r="B1" s="17" t="s">
        <v>12</v>
      </c>
      <c r="C1" s="18"/>
      <c r="D1" s="22"/>
      <c r="E1" s="18"/>
      <c r="F1" s="58" t="s">
        <v>12</v>
      </c>
      <c r="G1" s="58"/>
      <c r="H1" s="58"/>
      <c r="I1" s="19"/>
      <c r="J1" s="59" t="s">
        <v>39</v>
      </c>
      <c r="K1" s="59"/>
      <c r="L1" s="36"/>
      <c r="M1" s="36"/>
    </row>
    <row r="2" spans="1:13" s="25" customFormat="1" ht="20.100000000000001" hidden="1" customHeight="1" x14ac:dyDescent="0.35">
      <c r="A2" s="13"/>
      <c r="B2" s="57" t="s">
        <v>42</v>
      </c>
      <c r="C2" s="57"/>
      <c r="D2" s="57"/>
      <c r="E2" s="57"/>
      <c r="F2" s="52" t="s">
        <v>29</v>
      </c>
      <c r="G2" s="52"/>
      <c r="H2" s="52"/>
      <c r="I2" s="52"/>
      <c r="J2" s="53" t="s">
        <v>30</v>
      </c>
      <c r="K2" s="53"/>
      <c r="L2" s="53"/>
      <c r="M2" s="36"/>
    </row>
    <row r="3" spans="1:13" s="25" customFormat="1" ht="20.100000000000001" hidden="1" customHeight="1" x14ac:dyDescent="0.35">
      <c r="A3" s="13"/>
      <c r="B3" s="57" t="s">
        <v>31</v>
      </c>
      <c r="C3" s="57"/>
      <c r="D3" s="57"/>
      <c r="E3" s="57"/>
      <c r="F3" s="52" t="s">
        <v>32</v>
      </c>
      <c r="G3" s="52"/>
      <c r="H3" s="52"/>
      <c r="I3" s="52"/>
      <c r="J3" s="53" t="s">
        <v>13</v>
      </c>
      <c r="K3" s="53"/>
      <c r="L3" s="53"/>
      <c r="M3" s="36"/>
    </row>
    <row r="4" spans="1:13" s="25" customFormat="1" ht="20.100000000000001" hidden="1" customHeight="1" x14ac:dyDescent="0.35">
      <c r="A4" s="13"/>
      <c r="B4" s="51" t="s">
        <v>49</v>
      </c>
      <c r="C4" s="51"/>
      <c r="D4" s="51"/>
      <c r="E4" s="51"/>
      <c r="F4" s="52" t="s">
        <v>33</v>
      </c>
      <c r="G4" s="52"/>
      <c r="H4" s="52"/>
      <c r="I4" s="52"/>
      <c r="J4" s="53" t="s">
        <v>34</v>
      </c>
      <c r="K4" s="53"/>
      <c r="L4" s="53"/>
      <c r="M4" s="36"/>
    </row>
    <row r="5" spans="1:13" s="26" customFormat="1" ht="19.5" hidden="1" customHeight="1" x14ac:dyDescent="0.35">
      <c r="A5" s="14"/>
      <c r="B5" s="54" t="s">
        <v>35</v>
      </c>
      <c r="C5" s="54"/>
      <c r="D5" s="54"/>
      <c r="E5" s="54"/>
      <c r="F5" s="55" t="s">
        <v>37</v>
      </c>
      <c r="G5" s="55"/>
      <c r="H5" s="55"/>
      <c r="I5" s="55"/>
      <c r="J5" s="54" t="s">
        <v>38</v>
      </c>
      <c r="K5" s="54"/>
      <c r="L5" s="56"/>
      <c r="M5" s="37"/>
    </row>
    <row r="6" spans="1:13" s="26" customFormat="1" ht="21.75" hidden="1" customHeight="1" x14ac:dyDescent="0.35">
      <c r="A6" s="14"/>
      <c r="B6" s="36"/>
      <c r="C6" s="31"/>
      <c r="D6" s="22"/>
      <c r="E6" s="46"/>
      <c r="F6" s="46"/>
      <c r="G6" s="23"/>
      <c r="H6" s="23"/>
      <c r="I6" s="23"/>
      <c r="J6" s="24"/>
      <c r="K6" s="46"/>
      <c r="L6" s="46"/>
      <c r="M6" s="31"/>
    </row>
    <row r="7" spans="1:13" ht="15.75" hidden="1" customHeight="1" x14ac:dyDescent="0.3"/>
    <row r="8" spans="1:13" s="25" customFormat="1" ht="18.75" customHeight="1" x14ac:dyDescent="0.35">
      <c r="A8" s="47" t="s">
        <v>10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30"/>
    </row>
    <row r="9" spans="1:13" s="25" customFormat="1" ht="18.75" customHeight="1" x14ac:dyDescent="0.35">
      <c r="A9" s="48" t="s">
        <v>14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35"/>
    </row>
    <row r="10" spans="1:13" s="25" customFormat="1" ht="18.75" customHeight="1" x14ac:dyDescent="0.35">
      <c r="A10" s="48" t="s">
        <v>28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5"/>
    </row>
    <row r="12" spans="1:13" ht="56.25" customHeight="1" x14ac:dyDescent="0.3">
      <c r="A12" s="44" t="s">
        <v>0</v>
      </c>
      <c r="B12" s="44" t="s">
        <v>1</v>
      </c>
      <c r="C12" s="44" t="s">
        <v>2</v>
      </c>
      <c r="D12" s="49" t="s">
        <v>3</v>
      </c>
      <c r="E12" s="44" t="s">
        <v>16</v>
      </c>
      <c r="F12" s="44"/>
      <c r="G12" s="44" t="s">
        <v>18</v>
      </c>
      <c r="H12" s="44"/>
      <c r="I12" s="44"/>
      <c r="J12" s="44"/>
      <c r="K12" s="44"/>
      <c r="L12" s="44" t="s">
        <v>19</v>
      </c>
      <c r="M12" s="44" t="s">
        <v>15</v>
      </c>
    </row>
    <row r="13" spans="1:13" ht="75.75" customHeight="1" x14ac:dyDescent="0.3">
      <c r="A13" s="45"/>
      <c r="B13" s="45"/>
      <c r="C13" s="45"/>
      <c r="D13" s="50"/>
      <c r="E13" s="33" t="s">
        <v>17</v>
      </c>
      <c r="F13" s="7" t="s">
        <v>4</v>
      </c>
      <c r="G13" s="9" t="s">
        <v>5</v>
      </c>
      <c r="H13" s="9" t="s">
        <v>6</v>
      </c>
      <c r="I13" s="9" t="s">
        <v>7</v>
      </c>
      <c r="J13" s="9" t="s">
        <v>8</v>
      </c>
      <c r="K13" s="9" t="s">
        <v>9</v>
      </c>
      <c r="L13" s="45"/>
      <c r="M13" s="45"/>
    </row>
    <row r="14" spans="1:13" s="4" customFormat="1" ht="50.1" customHeight="1" x14ac:dyDescent="0.3">
      <c r="A14" s="32"/>
      <c r="B14" s="42" t="s">
        <v>20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30" customHeight="1" x14ac:dyDescent="0.3">
      <c r="A15" s="32"/>
      <c r="B15" s="42" t="s">
        <v>11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ht="50.1" customHeight="1" x14ac:dyDescent="0.3">
      <c r="A16" s="32">
        <v>76</v>
      </c>
      <c r="B16" s="2" t="s">
        <v>40</v>
      </c>
      <c r="C16" s="32" t="s">
        <v>27</v>
      </c>
      <c r="D16" s="34">
        <v>2.7</v>
      </c>
      <c r="E16" s="32">
        <v>2024</v>
      </c>
      <c r="F16" s="6">
        <v>2026</v>
      </c>
      <c r="G16" s="8">
        <f>D16*195*0.9</f>
        <v>473.85</v>
      </c>
      <c r="H16" s="8">
        <v>0</v>
      </c>
      <c r="I16" s="8">
        <v>0</v>
      </c>
      <c r="J16" s="8">
        <v>0</v>
      </c>
      <c r="K16" s="8">
        <v>0</v>
      </c>
      <c r="L16" s="32" t="s">
        <v>26</v>
      </c>
      <c r="M16" s="32"/>
    </row>
    <row r="17" spans="1:13" ht="50.1" customHeight="1" x14ac:dyDescent="0.3">
      <c r="A17" s="32">
        <f>MAX($A$14:A16)+1</f>
        <v>77</v>
      </c>
      <c r="B17" s="2" t="s">
        <v>24</v>
      </c>
      <c r="C17" s="32" t="s">
        <v>21</v>
      </c>
      <c r="D17" s="34">
        <v>1.3</v>
      </c>
      <c r="E17" s="32">
        <v>2026</v>
      </c>
      <c r="F17" s="6">
        <v>2027</v>
      </c>
      <c r="G17" s="8">
        <f>0.1*195*D17</f>
        <v>25.35</v>
      </c>
      <c r="H17" s="8">
        <f>D17*195*0.9</f>
        <v>228.15</v>
      </c>
      <c r="I17" s="8">
        <v>0</v>
      </c>
      <c r="J17" s="8">
        <v>0</v>
      </c>
      <c r="K17" s="8">
        <v>0</v>
      </c>
      <c r="L17" s="32"/>
      <c r="M17" s="32"/>
    </row>
    <row r="18" spans="1:13" ht="50.1" customHeight="1" x14ac:dyDescent="0.3">
      <c r="A18" s="32">
        <f>MAX($A$14:A17)+1</f>
        <v>78</v>
      </c>
      <c r="B18" s="2" t="s">
        <v>41</v>
      </c>
      <c r="C18" s="32" t="s">
        <v>27</v>
      </c>
      <c r="D18" s="34">
        <v>7.5</v>
      </c>
      <c r="E18" s="32">
        <v>2025</v>
      </c>
      <c r="F18" s="6">
        <v>2026</v>
      </c>
      <c r="G18" s="8">
        <f>0.9*D18*195</f>
        <v>1316.25</v>
      </c>
      <c r="H18" s="8">
        <v>0</v>
      </c>
      <c r="I18" s="8">
        <v>0</v>
      </c>
      <c r="J18" s="8">
        <v>0</v>
      </c>
      <c r="K18" s="8">
        <v>0</v>
      </c>
      <c r="L18" s="32" t="s">
        <v>26</v>
      </c>
      <c r="M18" s="32"/>
    </row>
    <row r="19" spans="1:13" ht="50.1" customHeight="1" x14ac:dyDescent="0.3">
      <c r="A19" s="32">
        <f>MAX($A$14:A18)+1</f>
        <v>79</v>
      </c>
      <c r="B19" s="2" t="s">
        <v>25</v>
      </c>
      <c r="C19" s="32" t="s">
        <v>27</v>
      </c>
      <c r="D19" s="34">
        <v>8</v>
      </c>
      <c r="E19" s="32">
        <v>2026</v>
      </c>
      <c r="F19" s="6">
        <v>2028</v>
      </c>
      <c r="G19" s="8">
        <f>0.1*195*D19</f>
        <v>156</v>
      </c>
      <c r="H19" s="8">
        <v>0</v>
      </c>
      <c r="I19" s="8">
        <f t="shared" ref="I19" si="0">D19*195*0.9</f>
        <v>1404</v>
      </c>
      <c r="J19" s="8">
        <v>0</v>
      </c>
      <c r="K19" s="8">
        <v>0</v>
      </c>
      <c r="L19" s="32" t="s">
        <v>26</v>
      </c>
      <c r="M19" s="32"/>
    </row>
    <row r="20" spans="1:13" ht="50.1" customHeight="1" x14ac:dyDescent="0.3">
      <c r="A20" s="39">
        <f>MAX($A$14:A19)+1</f>
        <v>80</v>
      </c>
      <c r="B20" s="60" t="s">
        <v>45</v>
      </c>
      <c r="C20" s="39" t="s">
        <v>27</v>
      </c>
      <c r="D20" s="41">
        <v>2.5</v>
      </c>
      <c r="E20" s="39">
        <v>2028</v>
      </c>
      <c r="F20" s="7">
        <v>2030</v>
      </c>
      <c r="G20" s="9">
        <v>0</v>
      </c>
      <c r="H20" s="9">
        <v>0</v>
      </c>
      <c r="I20" s="9">
        <f>D20*195*0.1</f>
        <v>48.75</v>
      </c>
      <c r="J20" s="9">
        <v>0</v>
      </c>
      <c r="K20" s="9">
        <f>D20*195*0.9</f>
        <v>438.75</v>
      </c>
      <c r="L20" s="39" t="s">
        <v>26</v>
      </c>
      <c r="M20" s="61"/>
    </row>
    <row r="21" spans="1:13" s="12" customFormat="1" ht="50.1" customHeight="1" x14ac:dyDescent="0.3">
      <c r="A21" s="69">
        <f>MAX($A$14:A20)+1</f>
        <v>81</v>
      </c>
      <c r="B21" s="70" t="s">
        <v>47</v>
      </c>
      <c r="C21" s="38" t="s">
        <v>22</v>
      </c>
      <c r="D21" s="40">
        <v>5</v>
      </c>
      <c r="E21" s="38">
        <v>2026</v>
      </c>
      <c r="F21" s="6">
        <v>2028</v>
      </c>
      <c r="G21" s="8">
        <f>0.1*195*D21</f>
        <v>97.5</v>
      </c>
      <c r="H21" s="8">
        <v>0</v>
      </c>
      <c r="I21" s="8">
        <f t="shared" ref="I21" si="1">D21*195*0.9</f>
        <v>877.5</v>
      </c>
      <c r="J21" s="8">
        <v>0</v>
      </c>
      <c r="K21" s="8">
        <v>0</v>
      </c>
      <c r="L21" s="38" t="s">
        <v>26</v>
      </c>
      <c r="M21" s="38"/>
    </row>
    <row r="22" spans="1:13" ht="50.1" customHeight="1" x14ac:dyDescent="0.3">
      <c r="A22" s="62">
        <f>MAX($A$14:A21)+1</f>
        <v>82</v>
      </c>
      <c r="B22" s="63" t="s">
        <v>23</v>
      </c>
      <c r="C22" s="62" t="s">
        <v>21</v>
      </c>
      <c r="D22" s="64">
        <v>9.1199999999999992</v>
      </c>
      <c r="E22" s="62">
        <v>2025</v>
      </c>
      <c r="F22" s="65">
        <v>2027</v>
      </c>
      <c r="G22" s="66">
        <v>0</v>
      </c>
      <c r="H22" s="66">
        <f>D22*195*0.9</f>
        <v>1600.56</v>
      </c>
      <c r="I22" s="66">
        <v>0</v>
      </c>
      <c r="J22" s="67">
        <v>0</v>
      </c>
      <c r="K22" s="67">
        <v>0</v>
      </c>
      <c r="L22" s="62" t="s">
        <v>26</v>
      </c>
      <c r="M22" s="68"/>
    </row>
    <row r="23" spans="1:13" ht="50.1" customHeight="1" x14ac:dyDescent="0.3">
      <c r="A23" s="32">
        <f>MAX($A$14:A22)+1</f>
        <v>83</v>
      </c>
      <c r="B23" s="2" t="s">
        <v>36</v>
      </c>
      <c r="C23" s="32" t="s">
        <v>22</v>
      </c>
      <c r="D23" s="34">
        <v>8</v>
      </c>
      <c r="E23" s="32">
        <v>2027</v>
      </c>
      <c r="F23" s="6">
        <v>2029</v>
      </c>
      <c r="G23" s="8">
        <v>0</v>
      </c>
      <c r="H23" s="8">
        <f>D23*195*0.1</f>
        <v>156</v>
      </c>
      <c r="I23" s="8">
        <v>0</v>
      </c>
      <c r="J23" s="8">
        <f>0.9*195*D23</f>
        <v>1404</v>
      </c>
      <c r="K23" s="8">
        <v>0</v>
      </c>
      <c r="L23" s="32" t="s">
        <v>26</v>
      </c>
      <c r="M23" s="32"/>
    </row>
    <row r="24" spans="1:13" ht="45.75" customHeight="1" x14ac:dyDescent="0.3">
      <c r="A24" s="32">
        <f>MAX($A$14:A23)+1</f>
        <v>84</v>
      </c>
      <c r="B24" s="3" t="s">
        <v>46</v>
      </c>
      <c r="C24" s="32" t="s">
        <v>27</v>
      </c>
      <c r="D24" s="27">
        <v>12</v>
      </c>
      <c r="E24" s="1">
        <v>2027</v>
      </c>
      <c r="F24" s="1">
        <v>2029</v>
      </c>
      <c r="G24" s="8">
        <v>0</v>
      </c>
      <c r="H24" s="8">
        <f>0.1*195*D24</f>
        <v>234</v>
      </c>
      <c r="I24" s="8">
        <v>0</v>
      </c>
      <c r="J24" s="8">
        <f>0.9*195*D24</f>
        <v>2106</v>
      </c>
      <c r="K24" s="8">
        <v>0</v>
      </c>
      <c r="L24" s="32" t="s">
        <v>26</v>
      </c>
      <c r="M24" s="32"/>
    </row>
    <row r="25" spans="1:13" ht="36" customHeight="1" x14ac:dyDescent="0.3">
      <c r="A25" s="32">
        <f>MAX($A$14:A24)+1</f>
        <v>85</v>
      </c>
      <c r="B25" s="3" t="s">
        <v>44</v>
      </c>
      <c r="C25" s="32" t="s">
        <v>21</v>
      </c>
      <c r="D25" s="34">
        <v>8</v>
      </c>
      <c r="E25" s="32">
        <v>2028</v>
      </c>
      <c r="F25" s="6">
        <v>2030</v>
      </c>
      <c r="G25" s="8">
        <v>0</v>
      </c>
      <c r="H25" s="8">
        <v>0</v>
      </c>
      <c r="I25" s="8">
        <f>D25*195*0.1</f>
        <v>156</v>
      </c>
      <c r="J25" s="8">
        <v>0</v>
      </c>
      <c r="K25" s="8">
        <f>D25*195*0.9</f>
        <v>1404</v>
      </c>
      <c r="L25" s="32" t="s">
        <v>26</v>
      </c>
      <c r="M25" s="32"/>
    </row>
    <row r="26" spans="1:13" ht="38.25" customHeight="1" x14ac:dyDescent="0.3">
      <c r="A26" s="32">
        <f>MAX($A$14:A25)+1</f>
        <v>86</v>
      </c>
      <c r="B26" s="2" t="s">
        <v>48</v>
      </c>
      <c r="C26" s="32" t="s">
        <v>22</v>
      </c>
      <c r="D26" s="27">
        <v>10</v>
      </c>
      <c r="E26" s="32">
        <v>2028</v>
      </c>
      <c r="F26" s="6">
        <v>2030</v>
      </c>
      <c r="G26" s="8">
        <v>0</v>
      </c>
      <c r="H26" s="8">
        <v>0</v>
      </c>
      <c r="I26" s="8">
        <f>D26*195*0.1</f>
        <v>195</v>
      </c>
      <c r="J26" s="8">
        <v>0</v>
      </c>
      <c r="K26" s="8">
        <f>D26*195*0.9</f>
        <v>1755</v>
      </c>
      <c r="L26" s="32" t="s">
        <v>26</v>
      </c>
      <c r="M26" s="32"/>
    </row>
    <row r="27" spans="1:13" ht="31.5" customHeight="1" x14ac:dyDescent="0.3">
      <c r="A27" s="32">
        <f>MAX($A$14:A26)+1</f>
        <v>87</v>
      </c>
      <c r="B27" s="3" t="s">
        <v>43</v>
      </c>
      <c r="C27" s="32" t="s">
        <v>27</v>
      </c>
      <c r="D27" s="27">
        <v>10</v>
      </c>
      <c r="E27" s="1">
        <v>2027</v>
      </c>
      <c r="F27" s="1">
        <v>2029</v>
      </c>
      <c r="G27" s="8">
        <v>0</v>
      </c>
      <c r="H27" s="8">
        <f>0.1*195*D27</f>
        <v>195</v>
      </c>
      <c r="I27" s="8">
        <v>0</v>
      </c>
      <c r="J27" s="8">
        <f>0.9*195*D27</f>
        <v>1755</v>
      </c>
      <c r="K27" s="8">
        <v>0</v>
      </c>
      <c r="L27" s="32" t="s">
        <v>26</v>
      </c>
      <c r="M27" s="32"/>
    </row>
    <row r="28" spans="1:13" ht="35.25" customHeight="1" x14ac:dyDescent="0.3">
      <c r="A28" s="32"/>
      <c r="B28" s="2"/>
      <c r="C28" s="32"/>
      <c r="D28" s="28">
        <f>SUM(D16:D27)</f>
        <v>84.12</v>
      </c>
      <c r="E28" s="28"/>
      <c r="F28" s="28"/>
      <c r="G28" s="29">
        <f>SUM(G16:G27)</f>
        <v>2068.9499999999998</v>
      </c>
      <c r="H28" s="29">
        <f t="shared" ref="H28:K28" si="2">SUM(H16:H27)</f>
        <v>2413.71</v>
      </c>
      <c r="I28" s="29">
        <f t="shared" si="2"/>
        <v>2681.25</v>
      </c>
      <c r="J28" s="29">
        <f t="shared" si="2"/>
        <v>5265</v>
      </c>
      <c r="K28" s="29">
        <f t="shared" si="2"/>
        <v>3597.75</v>
      </c>
      <c r="L28" s="32"/>
      <c r="M28" s="32"/>
    </row>
  </sheetData>
  <mergeCells count="29">
    <mergeCell ref="B3:E3"/>
    <mergeCell ref="F3:I3"/>
    <mergeCell ref="J3:L3"/>
    <mergeCell ref="F1:H1"/>
    <mergeCell ref="J1:K1"/>
    <mergeCell ref="B2:E2"/>
    <mergeCell ref="F2:I2"/>
    <mergeCell ref="J2:L2"/>
    <mergeCell ref="B4:E4"/>
    <mergeCell ref="F4:I4"/>
    <mergeCell ref="J4:L4"/>
    <mergeCell ref="B5:E5"/>
    <mergeCell ref="F5:I5"/>
    <mergeCell ref="J5:L5"/>
    <mergeCell ref="A12:A13"/>
    <mergeCell ref="B12:B13"/>
    <mergeCell ref="C12:C13"/>
    <mergeCell ref="D12:D13"/>
    <mergeCell ref="E12:F12"/>
    <mergeCell ref="E6:F6"/>
    <mergeCell ref="K6:L6"/>
    <mergeCell ref="A8:L8"/>
    <mergeCell ref="A9:L9"/>
    <mergeCell ref="A10:L10"/>
    <mergeCell ref="B15:M15"/>
    <mergeCell ref="B14:M14"/>
    <mergeCell ref="G12:K12"/>
    <mergeCell ref="L12:L13"/>
    <mergeCell ref="M12:M13"/>
  </mergeCells>
  <pageMargins left="0.7" right="0.7" top="0.75" bottom="0.75" header="0.3" footer="0.3"/>
  <pageSetup paperSize="9" scale="1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446463-1559-4ADE-8EEB-36A283B6691E}">
          <x14:formula1>
            <xm:f>'D:\Сводный план 2026-2030\[ПланБЭС 2026-2030.xlsx]Статус газификации'!#REF!</xm:f>
          </x14:formula1>
          <xm:sqref>C24</xm:sqref>
        </x14:dataValidation>
        <x14:dataValidation type="list" allowBlank="1" showInputMessage="1" showErrorMessage="1" xr:uid="{7F30C34F-848C-4874-8592-8E053D79CA37}">
          <x14:formula1>
            <xm:f>'D:\Иванюкович\План 0,4-10 на 2026-2030\Предложения филиалов\[ПланБЭС 2026-2030.xlsx]Использование ээ'!#REF!</xm:f>
          </x14:formula1>
          <xm:sqref>L17:M18 L21:M22</xm:sqref>
        </x14:dataValidation>
        <x14:dataValidation type="list" allowBlank="1" showInputMessage="1" showErrorMessage="1" xr:uid="{AC8EC05C-736C-4A7C-8816-F550D15DE7BA}">
          <x14:formula1>
            <xm:f>'D:\Иванюкович\План 0,4-10 на 2026-2030\Предложения филиалов\[ПланБЭС 2026-2030.xlsx]Статус газификации'!#REF!</xm:f>
          </x14:formula1>
          <xm:sqref>C16 C18:C21 C23 C26:C28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СРЭС</vt:lpstr>
      <vt:lpstr>СРЭС!Область_печати</vt:lpstr>
    </vt:vector>
  </TitlesOfParts>
  <Company>Minskenergo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Скальчук Алексей Павлович</dc:creator>
  <cp:lastModifiedBy>pt-inzh-3</cp:lastModifiedBy>
  <cp:lastPrinted>2025-06-25T14:20:19Z</cp:lastPrinted>
  <dcterms:created xsi:type="dcterms:W3CDTF">2024-04-10T05:14:45Z</dcterms:created>
  <dcterms:modified xsi:type="dcterms:W3CDTF">2026-01-26T06:11:42Z</dcterms:modified>
</cp:coreProperties>
</file>