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РАБОТА\письма\2026\Письма в райисполкомы\Письма в РИК по планам июль\Смолевичский РИК\"/>
    </mc:Choice>
  </mc:AlternateContent>
  <xr:revisionPtr revIDLastSave="0" documentId="13_ncr:1_{466F6446-BB74-4346-AC01-2D8485FC9FE5}" xr6:coauthVersionLast="47" xr6:coauthVersionMax="47" xr10:uidLastSave="{00000000-0000-0000-0000-000000000000}"/>
  <bookViews>
    <workbookView xWindow="16404" yWindow="1140" windowWidth="13284" windowHeight="13476" tabRatio="490" xr2:uid="{00000000-000D-0000-FFFF-FFFF00000000}"/>
  </bookViews>
  <sheets>
    <sheet name="План26-30" sheetId="1" r:id="rId1"/>
  </sheets>
  <externalReferences>
    <externalReference r:id="rId2"/>
    <externalReference r:id="rId3"/>
  </externalReferences>
  <definedNames>
    <definedName name="_xlnm._FilterDatabase" localSheetId="0" hidden="1">'План26-30'!$A$7:$XAM$24</definedName>
    <definedName name="_xlnm.Print_Area" localSheetId="0">'План26-30'!$A$1:$M$24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5" i="1" l="1"/>
  <c r="H14" i="1"/>
  <c r="I24" i="1" l="1"/>
  <c r="J24" i="1"/>
  <c r="H23" i="1"/>
  <c r="G23" i="1"/>
  <c r="H22" i="1"/>
  <c r="G22" i="1"/>
  <c r="I21" i="1"/>
  <c r="G21" i="1"/>
  <c r="G11" i="1" l="1"/>
  <c r="J16" i="1" l="1"/>
  <c r="H16" i="1"/>
  <c r="H15" i="1" l="1"/>
  <c r="I19" i="1" l="1"/>
  <c r="K19" i="1"/>
  <c r="H10" i="1" l="1"/>
  <c r="I14" i="1" l="1"/>
  <c r="G12" i="1"/>
  <c r="J17" i="1" l="1"/>
  <c r="H17" i="1"/>
  <c r="K13" i="1" l="1"/>
  <c r="I13" i="1"/>
  <c r="K18" i="1"/>
  <c r="I18" i="1"/>
  <c r="J20" i="1" l="1"/>
  <c r="H20" i="1"/>
  <c r="I12" i="1"/>
  <c r="A11" i="1" l="1"/>
  <c r="A12" i="1" s="1"/>
  <c r="A13" i="1" s="1"/>
  <c r="A14" i="1" s="1"/>
  <c r="A15" i="1" s="1"/>
  <c r="A16" i="1" s="1"/>
  <c r="A17" i="1" s="1"/>
  <c r="A18" i="1" s="1"/>
  <c r="A19" i="1" s="1"/>
  <c r="A20" i="1" s="1"/>
  <c r="A22" i="1" s="1"/>
  <c r="A23" i="1" s="1"/>
</calcChain>
</file>

<file path=xl/sharedStrings.xml><?xml version="1.0" encoding="utf-8"?>
<sst xmlns="http://schemas.openxmlformats.org/spreadsheetml/2006/main" count="63" uniqueCount="40">
  <si>
    <t>№ п/п</t>
  </si>
  <si>
    <t>Наименование объекта реконструкции и его адрес</t>
  </si>
  <si>
    <t>Газификация населённого пункта</t>
  </si>
  <si>
    <t>Протяжённость электрических сетей, км</t>
  </si>
  <si>
    <t>Выполнение СМР</t>
  </si>
  <si>
    <t>2026 г.</t>
  </si>
  <si>
    <t>2027 г.</t>
  </si>
  <si>
    <t>2028 г.</t>
  </si>
  <si>
    <t>2029 г.</t>
  </si>
  <si>
    <t>2030 г.</t>
  </si>
  <si>
    <t>Смолевичский РЭС</t>
  </si>
  <si>
    <t xml:space="preserve">реконструкции распределительных электрических сетей эксплуатируемого жилищного фонда граждан, расположенного в индивидуальной жилой застройке, </t>
  </si>
  <si>
    <t>Примечание</t>
  </si>
  <si>
    <t>Сроки реализпации этапов реконструкции</t>
  </si>
  <si>
    <t>Предварительные расходы, связанные с реконструкцией, тыс.рублей с НДС</t>
  </si>
  <si>
    <t>Использование электрической энергии для нужд отопления, горячего водоснабжения и пищеприготовления после завершения реконструкции</t>
  </si>
  <si>
    <t>Газифицирован</t>
  </si>
  <si>
    <t>Частично газифицирован</t>
  </si>
  <si>
    <t>Реконструкция сетей 0,4-10 кВ и ТП 10/0,4 кВ № 98, 108 н.п. Верхмень Смолевичского района Минской области</t>
  </si>
  <si>
    <t>Реконструкция ВЛ 10 кВ № 303 ПС 35 кВ «Смолевичи» и КТП № 120, 766, ул. Куприянова, Первомайская в г. Смолевичи, Минская область</t>
  </si>
  <si>
    <t>Реконструкция ВЛ 0,4-10 кВ и ТП 10/0,4 кВ № 103 н.п. Дуброва Курганского сельсовета Смолевичского района Минской области</t>
  </si>
  <si>
    <t>Предусмотрено</t>
  </si>
  <si>
    <t>Не газифицирован</t>
  </si>
  <si>
    <t>Реконструкция электрических сетей 0,4-10 кВ и КТП №150 в н.п. Полевая Смолевичского района Минской области</t>
  </si>
  <si>
    <t>Реконструкция электрических сетей 0,4-10 кВ и КТП № 85 в н.п. Пятилетка Смолевичского района Минской области</t>
  </si>
  <si>
    <t>Реконструкция сетей 10-0,4 кВ в н.п. Асташонки Смолевичского района Минской области</t>
  </si>
  <si>
    <t>Реконструкция сетей 10-0,4 кВ и КТП-183 в н.п. Избицкое Смолевичского района Минской области</t>
  </si>
  <si>
    <t>Реконструкция сетей 10-0,4 кВ и КТП-82 в н.п. Старина Смолевичского района Минской области</t>
  </si>
  <si>
    <t>Реконструкция сетей 10-0,4 кВ в н.п. Шабуни Смолевичского района Минской области</t>
  </si>
  <si>
    <t>Реконструкция сетей 10-0,4 кВ по ул. Ленинская и пер. Ленинскому в г. Смолевичи Смолевичского района Минской области</t>
  </si>
  <si>
    <t>Реконструкция электрических сетей 0,4-10 кВ в н.п. Заямное Смолевичского района Минской области</t>
  </si>
  <si>
    <t>Реконструкция электрических сетей напряжением  0,4-10 кВ и КТПП  № 70, х. Черница Смолевичского района Минской области</t>
  </si>
  <si>
    <t>Реконструкция ВЛ-0,4кВ и КТП 10/0,4 кВ н.п. Тадулино Смолевичского района</t>
  </si>
  <si>
    <t>Реконструкция сетей 0,4-10 кВ и ТП 10/0,4 кВ № 208 н.п. Шпаковщина Смолевичского района Минской области</t>
  </si>
  <si>
    <t xml:space="preserve">Реконструкция сетей 0,4-10 кВ и ТП 10/0,4 кВ № 318 н.п. Драчково Смолевичского района Минской области </t>
  </si>
  <si>
    <t>по которым в 2026 - 2030 годах РУП "Минскэнерго" предусматривает выполнение работ. Корректировка 2.</t>
  </si>
  <si>
    <t>Разработка
ППД и ПСД</t>
  </si>
  <si>
    <t>ФИЛИАЛ "БОРИСОВСКИЕ ЭЛЕКТРИЧЕСКИЕ СЕТИ" РУП "МИНСКЭНЕРГО"</t>
  </si>
  <si>
    <t xml:space="preserve"> Перспективный план</t>
  </si>
  <si>
    <t xml:space="preserve">(выписка по Смолевичскому району)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</si>
</sst>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rgb="FF006100"/>
      <name val="Calibri"/>
      <family val="2"/>
      <charset val="204"/>
    </font>
    <font>
      <b/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6" fillId="0" borderId="0"/>
    <xf numFmtId="0" fontId="7" fillId="2" borderId="0" applyNumberFormat="0" applyBorder="0" applyAlignment="0" applyProtection="0"/>
  </cellStyleXfs>
  <cellXfs count="31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/>
    <xf numFmtId="0" fontId="1" fillId="0" borderId="1" xfId="0" applyFont="1" applyBorder="1"/>
    <xf numFmtId="164" fontId="1" fillId="0" borderId="0" xfId="0" applyNumberFormat="1" applyFont="1"/>
    <xf numFmtId="1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</cellXfs>
  <cellStyles count="4">
    <cellStyle name="Navadno_05_Grafik_platezej_No_5" xfId="2" xr:uid="{00000000-0005-0000-0000-000000000000}"/>
    <cellStyle name="Обычный" xfId="0" builtinId="0"/>
    <cellStyle name="Обычный 2" xfId="1" xr:uid="{00000000-0005-0000-0000-000002000000}"/>
    <cellStyle name="好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48;&#1074;&#1072;&#1085;&#1102;&#1082;&#1086;&#1074;&#1080;&#1095;\&#1055;&#1083;&#1072;&#1085;%200,4-10%20&#1085;&#1072;%202026-2030\&#1055;&#1088;&#1077;&#1076;&#1083;&#1086;&#1078;&#1077;&#1085;&#1080;&#1103;%20&#1092;&#1080;&#1083;&#1080;&#1072;&#1083;&#1086;&#1074;\&#1055;&#1083;&#1072;&#1085;&#1041;&#1069;&#1057;%202026-203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7;&#1074;&#1086;&#1076;&#1085;&#1099;&#1081;%20&#1087;&#1083;&#1072;&#1085;%202026-2030\&#1055;&#1083;&#1072;&#1085;&#1041;&#1069;&#1057;%202026-20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ерспективный план"/>
      <sheetName val="Статус газификации"/>
      <sheetName val="Использование ээ"/>
    </sheetNames>
    <sheetDataSet>
      <sheetData sheetId="0" refreshError="1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ерспективный план"/>
      <sheetName val="Статус газификации"/>
      <sheetName val="Использование ээ"/>
    </sheetNames>
    <sheetDataSet>
      <sheetData sheetId="0" refreshError="1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V46"/>
  <sheetViews>
    <sheetView tabSelected="1" view="pageBreakPreview" zoomScale="70" zoomScaleNormal="55" zoomScaleSheetLayoutView="70" zoomScalePageLayoutView="55" workbookViewId="0">
      <selection activeCell="A25" sqref="A25"/>
    </sheetView>
  </sheetViews>
  <sheetFormatPr defaultColWidth="9.109375" defaultRowHeight="15.6" x14ac:dyDescent="0.3"/>
  <cols>
    <col min="1" max="1" width="7.6640625" style="1" customWidth="1"/>
    <col min="2" max="2" width="58.44140625" style="4" customWidth="1"/>
    <col min="3" max="3" width="22.5546875" style="1" customWidth="1"/>
    <col min="4" max="4" width="23" style="5" customWidth="1"/>
    <col min="5" max="5" width="22" style="1" customWidth="1"/>
    <col min="6" max="6" width="17.5546875" style="1" customWidth="1"/>
    <col min="7" max="7" width="12.5546875" style="6" customWidth="1"/>
    <col min="8" max="8" width="15.6640625" style="6" customWidth="1"/>
    <col min="9" max="9" width="14.88671875" style="6" customWidth="1"/>
    <col min="10" max="10" width="13" style="7" customWidth="1"/>
    <col min="11" max="11" width="14.5546875" style="7" customWidth="1"/>
    <col min="12" max="13" width="23.44140625" style="1" customWidth="1"/>
    <col min="14" max="16384" width="9.109375" style="2"/>
  </cols>
  <sheetData>
    <row r="1" spans="1:48" ht="15.75" customHeight="1" x14ac:dyDescent="0.3"/>
    <row r="2" spans="1:48" s="3" customFormat="1" ht="18.75" customHeight="1" x14ac:dyDescent="0.35">
      <c r="A2" s="24" t="s">
        <v>38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8"/>
    </row>
    <row r="3" spans="1:48" s="3" customFormat="1" ht="18.75" customHeight="1" x14ac:dyDescent="0.35">
      <c r="A3" s="30" t="s">
        <v>11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9"/>
    </row>
    <row r="4" spans="1:48" s="3" customFormat="1" ht="18.75" customHeight="1" x14ac:dyDescent="0.35">
      <c r="A4" s="30" t="s">
        <v>35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9"/>
    </row>
    <row r="5" spans="1:48" x14ac:dyDescent="0.3">
      <c r="D5" s="28" t="s">
        <v>39</v>
      </c>
      <c r="E5" s="28"/>
      <c r="F5" s="28"/>
      <c r="G5" s="28"/>
    </row>
    <row r="6" spans="1:48" ht="56.25" customHeight="1" x14ac:dyDescent="0.3">
      <c r="A6" s="25" t="s">
        <v>0</v>
      </c>
      <c r="B6" s="25" t="s">
        <v>1</v>
      </c>
      <c r="C6" s="25" t="s">
        <v>2</v>
      </c>
      <c r="D6" s="26" t="s">
        <v>3</v>
      </c>
      <c r="E6" s="25" t="s">
        <v>13</v>
      </c>
      <c r="F6" s="25"/>
      <c r="G6" s="27" t="s">
        <v>14</v>
      </c>
      <c r="H6" s="27"/>
      <c r="I6" s="27"/>
      <c r="J6" s="27"/>
      <c r="K6" s="27"/>
      <c r="L6" s="25" t="s">
        <v>15</v>
      </c>
      <c r="M6" s="25" t="s">
        <v>12</v>
      </c>
    </row>
    <row r="7" spans="1:48" ht="75.75" customHeight="1" x14ac:dyDescent="0.3">
      <c r="A7" s="25"/>
      <c r="B7" s="25"/>
      <c r="C7" s="25"/>
      <c r="D7" s="26"/>
      <c r="E7" s="17" t="s">
        <v>36</v>
      </c>
      <c r="F7" s="17" t="s">
        <v>4</v>
      </c>
      <c r="G7" s="19" t="s">
        <v>5</v>
      </c>
      <c r="H7" s="19" t="s">
        <v>6</v>
      </c>
      <c r="I7" s="19" t="s">
        <v>7</v>
      </c>
      <c r="J7" s="19" t="s">
        <v>8</v>
      </c>
      <c r="K7" s="19" t="s">
        <v>9</v>
      </c>
      <c r="L7" s="25"/>
      <c r="M7" s="25"/>
    </row>
    <row r="8" spans="1:48" x14ac:dyDescent="0.3">
      <c r="A8" s="20"/>
      <c r="B8" s="21" t="s">
        <v>37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3"/>
    </row>
    <row r="9" spans="1:48" ht="28.8" customHeight="1" x14ac:dyDescent="0.3">
      <c r="A9" s="17"/>
      <c r="B9" s="29" t="s">
        <v>10</v>
      </c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</row>
    <row r="10" spans="1:48" ht="46.8" x14ac:dyDescent="0.3">
      <c r="A10" s="17">
        <v>125</v>
      </c>
      <c r="B10" s="10" t="s">
        <v>19</v>
      </c>
      <c r="C10" s="17" t="s">
        <v>16</v>
      </c>
      <c r="D10" s="18">
        <v>1.8</v>
      </c>
      <c r="E10" s="17">
        <v>2025</v>
      </c>
      <c r="F10" s="17">
        <v>2027</v>
      </c>
      <c r="G10" s="19">
        <v>0</v>
      </c>
      <c r="H10" s="19">
        <f>D10*195*0.9</f>
        <v>315.90000000000003</v>
      </c>
      <c r="I10" s="19">
        <v>0</v>
      </c>
      <c r="J10" s="19">
        <v>0</v>
      </c>
      <c r="K10" s="19">
        <v>0</v>
      </c>
      <c r="L10" s="17"/>
      <c r="M10" s="17"/>
    </row>
    <row r="11" spans="1:48" ht="46.8" x14ac:dyDescent="0.3">
      <c r="A11" s="17">
        <f>MAX($A$9:A10)+1</f>
        <v>126</v>
      </c>
      <c r="B11" s="10" t="s">
        <v>24</v>
      </c>
      <c r="C11" s="17" t="s">
        <v>22</v>
      </c>
      <c r="D11" s="18">
        <v>5</v>
      </c>
      <c r="E11" s="17">
        <v>2025</v>
      </c>
      <c r="F11" s="17">
        <v>2026</v>
      </c>
      <c r="G11" s="19">
        <f>0.9*D11*195</f>
        <v>877.5</v>
      </c>
      <c r="H11" s="19">
        <v>0</v>
      </c>
      <c r="I11" s="19">
        <v>0</v>
      </c>
      <c r="J11" s="19">
        <v>0</v>
      </c>
      <c r="K11" s="19">
        <v>0</v>
      </c>
      <c r="L11" s="17" t="s">
        <v>21</v>
      </c>
      <c r="M11" s="17"/>
    </row>
    <row r="12" spans="1:48" ht="46.8" x14ac:dyDescent="0.3">
      <c r="A12" s="17">
        <f>MAX($A$9:A11)+1</f>
        <v>127</v>
      </c>
      <c r="B12" s="10" t="s">
        <v>20</v>
      </c>
      <c r="C12" s="17" t="s">
        <v>22</v>
      </c>
      <c r="D12" s="18">
        <v>8</v>
      </c>
      <c r="E12" s="17">
        <v>2027</v>
      </c>
      <c r="F12" s="17">
        <v>2028</v>
      </c>
      <c r="G12" s="19">
        <f>0.1*195*D12</f>
        <v>156</v>
      </c>
      <c r="H12" s="19">
        <v>0</v>
      </c>
      <c r="I12" s="19">
        <f>D12*195*0.9</f>
        <v>1404</v>
      </c>
      <c r="J12" s="19">
        <v>0</v>
      </c>
      <c r="K12" s="19">
        <v>0</v>
      </c>
      <c r="L12" s="17" t="s">
        <v>21</v>
      </c>
      <c r="M12" s="17"/>
    </row>
    <row r="13" spans="1:48" ht="31.2" x14ac:dyDescent="0.3">
      <c r="A13" s="17">
        <f>MAX($A$9:A12)+1</f>
        <v>128</v>
      </c>
      <c r="B13" s="12" t="s">
        <v>27</v>
      </c>
      <c r="C13" s="17" t="s">
        <v>22</v>
      </c>
      <c r="D13" s="18">
        <v>2.5</v>
      </c>
      <c r="E13" s="17">
        <v>2028</v>
      </c>
      <c r="F13" s="17">
        <v>2030</v>
      </c>
      <c r="G13" s="19">
        <v>0</v>
      </c>
      <c r="H13" s="19">
        <v>0</v>
      </c>
      <c r="I13" s="19">
        <f>D13*195*0.1</f>
        <v>48.75</v>
      </c>
      <c r="J13" s="19">
        <v>0</v>
      </c>
      <c r="K13" s="19">
        <f>D13*195*0.9</f>
        <v>438.75</v>
      </c>
      <c r="L13" s="17" t="s">
        <v>21</v>
      </c>
      <c r="M13" s="17"/>
    </row>
    <row r="14" spans="1:48" s="14" customFormat="1" ht="46.8" x14ac:dyDescent="0.3">
      <c r="A14" s="17">
        <f>MAX($A$9:A13)+1</f>
        <v>129</v>
      </c>
      <c r="B14" s="12" t="s">
        <v>29</v>
      </c>
      <c r="C14" s="17" t="s">
        <v>17</v>
      </c>
      <c r="D14" s="18">
        <v>5</v>
      </c>
      <c r="E14" s="17">
        <v>2027</v>
      </c>
      <c r="F14" s="17">
        <v>2028</v>
      </c>
      <c r="G14" s="19">
        <v>0</v>
      </c>
      <c r="H14" s="19">
        <f>D14*195*0.1</f>
        <v>97.5</v>
      </c>
      <c r="I14" s="19">
        <f>D14*195*0.9</f>
        <v>877.5</v>
      </c>
      <c r="J14" s="19">
        <v>0</v>
      </c>
      <c r="K14" s="19">
        <v>0</v>
      </c>
      <c r="L14" s="17" t="s">
        <v>21</v>
      </c>
      <c r="M14" s="17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13"/>
    </row>
    <row r="15" spans="1:48" ht="31.2" x14ac:dyDescent="0.3">
      <c r="A15" s="17">
        <f>MAX($A$9:A14)+1</f>
        <v>130</v>
      </c>
      <c r="B15" s="10" t="s">
        <v>18</v>
      </c>
      <c r="C15" s="17" t="s">
        <v>16</v>
      </c>
      <c r="D15" s="18">
        <v>11.1</v>
      </c>
      <c r="E15" s="17">
        <v>2026</v>
      </c>
      <c r="F15" s="17">
        <v>2027</v>
      </c>
      <c r="G15" s="19">
        <f>0.1*195*D15</f>
        <v>216.45</v>
      </c>
      <c r="H15" s="19">
        <f>D15*195*0.9</f>
        <v>1948.05</v>
      </c>
      <c r="I15" s="19">
        <v>0</v>
      </c>
      <c r="J15" s="11">
        <v>0</v>
      </c>
      <c r="K15" s="11">
        <v>0</v>
      </c>
      <c r="L15" s="17" t="s">
        <v>21</v>
      </c>
      <c r="M15" s="17"/>
    </row>
    <row r="16" spans="1:48" ht="46.8" x14ac:dyDescent="0.3">
      <c r="A16" s="17">
        <f>MAX($A$9:A15)+1</f>
        <v>131</v>
      </c>
      <c r="B16" s="10" t="s">
        <v>23</v>
      </c>
      <c r="C16" s="17" t="s">
        <v>17</v>
      </c>
      <c r="D16" s="18">
        <v>8</v>
      </c>
      <c r="E16" s="17">
        <v>2027</v>
      </c>
      <c r="F16" s="17">
        <v>2029</v>
      </c>
      <c r="G16" s="19">
        <v>0</v>
      </c>
      <c r="H16" s="19">
        <f>D16*195*0.1</f>
        <v>156</v>
      </c>
      <c r="I16" s="19">
        <v>0</v>
      </c>
      <c r="J16" s="19">
        <f>0.9*195*D16</f>
        <v>1404</v>
      </c>
      <c r="K16" s="19">
        <v>0</v>
      </c>
      <c r="L16" s="17" t="s">
        <v>21</v>
      </c>
      <c r="M16" s="17"/>
    </row>
    <row r="17" spans="1:13" ht="31.2" x14ac:dyDescent="0.3">
      <c r="A17" s="17">
        <f>MAX($A$9:A16)+1</f>
        <v>132</v>
      </c>
      <c r="B17" s="12" t="s">
        <v>28</v>
      </c>
      <c r="C17" s="17" t="s">
        <v>22</v>
      </c>
      <c r="D17" s="18">
        <v>12</v>
      </c>
      <c r="E17" s="17">
        <v>2027</v>
      </c>
      <c r="F17" s="17">
        <v>2029</v>
      </c>
      <c r="G17" s="19">
        <v>0</v>
      </c>
      <c r="H17" s="19">
        <f>0.1*195*D17</f>
        <v>234</v>
      </c>
      <c r="I17" s="19">
        <v>0</v>
      </c>
      <c r="J17" s="19">
        <f>0.9*195*D17</f>
        <v>2106</v>
      </c>
      <c r="K17" s="19">
        <v>0</v>
      </c>
      <c r="L17" s="17" t="s">
        <v>21</v>
      </c>
      <c r="M17" s="17"/>
    </row>
    <row r="18" spans="1:13" ht="31.2" x14ac:dyDescent="0.3">
      <c r="A18" s="17">
        <f>MAX($A$9:A17)+1</f>
        <v>133</v>
      </c>
      <c r="B18" s="12" t="s">
        <v>26</v>
      </c>
      <c r="C18" s="17" t="s">
        <v>16</v>
      </c>
      <c r="D18" s="18">
        <v>8</v>
      </c>
      <c r="E18" s="17">
        <v>2028</v>
      </c>
      <c r="F18" s="17">
        <v>2030</v>
      </c>
      <c r="G18" s="19">
        <v>0</v>
      </c>
      <c r="H18" s="19">
        <v>0</v>
      </c>
      <c r="I18" s="19">
        <f>D18*195*0.1</f>
        <v>156</v>
      </c>
      <c r="J18" s="19">
        <v>0</v>
      </c>
      <c r="K18" s="19">
        <f>D18*195*0.9</f>
        <v>1404</v>
      </c>
      <c r="L18" s="17" t="s">
        <v>21</v>
      </c>
      <c r="M18" s="17"/>
    </row>
    <row r="19" spans="1:13" ht="31.2" x14ac:dyDescent="0.3">
      <c r="A19" s="17">
        <f>MAX($A$9:A18)+1</f>
        <v>134</v>
      </c>
      <c r="B19" s="10" t="s">
        <v>30</v>
      </c>
      <c r="C19" s="17" t="s">
        <v>17</v>
      </c>
      <c r="D19" s="18">
        <v>10</v>
      </c>
      <c r="E19" s="17">
        <v>2028</v>
      </c>
      <c r="F19" s="17">
        <v>2030</v>
      </c>
      <c r="G19" s="19">
        <v>0</v>
      </c>
      <c r="H19" s="19">
        <v>0</v>
      </c>
      <c r="I19" s="19">
        <f>D19*195*0.1</f>
        <v>195</v>
      </c>
      <c r="J19" s="19">
        <v>0</v>
      </c>
      <c r="K19" s="19">
        <f>D19*195*0.9</f>
        <v>1755</v>
      </c>
      <c r="L19" s="17" t="s">
        <v>21</v>
      </c>
      <c r="M19" s="17"/>
    </row>
    <row r="20" spans="1:13" ht="31.2" x14ac:dyDescent="0.3">
      <c r="A20" s="17">
        <f>MAX($A$9:A19)+1</f>
        <v>135</v>
      </c>
      <c r="B20" s="12" t="s">
        <v>25</v>
      </c>
      <c r="C20" s="17" t="s">
        <v>22</v>
      </c>
      <c r="D20" s="18">
        <v>10</v>
      </c>
      <c r="E20" s="17">
        <v>2027</v>
      </c>
      <c r="F20" s="17">
        <v>2029</v>
      </c>
      <c r="G20" s="19">
        <v>0</v>
      </c>
      <c r="H20" s="19">
        <f>0.1*195*D20</f>
        <v>195</v>
      </c>
      <c r="I20" s="19">
        <v>0</v>
      </c>
      <c r="J20" s="19">
        <f>0.9*195*D20</f>
        <v>1755</v>
      </c>
      <c r="K20" s="19">
        <v>0</v>
      </c>
      <c r="L20" s="17" t="s">
        <v>21</v>
      </c>
      <c r="M20" s="17"/>
    </row>
    <row r="21" spans="1:13" ht="31.2" x14ac:dyDescent="0.3">
      <c r="A21" s="17">
        <v>138</v>
      </c>
      <c r="B21" s="10" t="s">
        <v>34</v>
      </c>
      <c r="C21" s="17" t="s">
        <v>16</v>
      </c>
      <c r="D21" s="18">
        <v>7.9</v>
      </c>
      <c r="E21" s="17">
        <v>2026</v>
      </c>
      <c r="F21" s="17">
        <v>2028</v>
      </c>
      <c r="G21" s="19">
        <f>0.1*195*D21</f>
        <v>154.05000000000001</v>
      </c>
      <c r="H21" s="19">
        <v>0</v>
      </c>
      <c r="I21" s="19">
        <f>D21*195*0.9</f>
        <v>1386.45</v>
      </c>
      <c r="J21" s="19">
        <v>0</v>
      </c>
      <c r="K21" s="19">
        <v>0</v>
      </c>
      <c r="L21" s="17"/>
      <c r="M21" s="17"/>
    </row>
    <row r="22" spans="1:13" ht="31.2" x14ac:dyDescent="0.3">
      <c r="A22" s="17">
        <f>MAX($A$9:A21)+1</f>
        <v>139</v>
      </c>
      <c r="B22" s="10" t="s">
        <v>32</v>
      </c>
      <c r="C22" s="17" t="s">
        <v>22</v>
      </c>
      <c r="D22" s="18">
        <v>1.1299999999999999</v>
      </c>
      <c r="E22" s="17">
        <v>2026</v>
      </c>
      <c r="F22" s="17">
        <v>2027</v>
      </c>
      <c r="G22" s="19">
        <f>0.1*195*D22</f>
        <v>22.034999999999997</v>
      </c>
      <c r="H22" s="19">
        <f>D22*195*0.9</f>
        <v>198.31499999999997</v>
      </c>
      <c r="I22" s="19">
        <v>0</v>
      </c>
      <c r="J22" s="19">
        <v>0</v>
      </c>
      <c r="K22" s="19">
        <v>0</v>
      </c>
      <c r="L22" s="17" t="s">
        <v>21</v>
      </c>
      <c r="M22" s="17"/>
    </row>
    <row r="23" spans="1:13" ht="31.2" x14ac:dyDescent="0.3">
      <c r="A23" s="17">
        <f>MAX($A$9:A22)+1</f>
        <v>140</v>
      </c>
      <c r="B23" s="10" t="s">
        <v>33</v>
      </c>
      <c r="C23" s="17" t="s">
        <v>16</v>
      </c>
      <c r="D23" s="18">
        <v>3.7</v>
      </c>
      <c r="E23" s="17">
        <v>2026</v>
      </c>
      <c r="F23" s="17">
        <v>2027</v>
      </c>
      <c r="G23" s="19">
        <f>0.1*195*D23</f>
        <v>72.150000000000006</v>
      </c>
      <c r="H23" s="19">
        <f>D23*195*0.9</f>
        <v>649.35</v>
      </c>
      <c r="I23" s="19">
        <v>0</v>
      </c>
      <c r="J23" s="19">
        <v>0</v>
      </c>
      <c r="K23" s="19">
        <v>0</v>
      </c>
      <c r="L23" s="17"/>
      <c r="M23" s="17"/>
    </row>
    <row r="24" spans="1:13" ht="46.8" x14ac:dyDescent="0.3">
      <c r="A24" s="17">
        <v>142</v>
      </c>
      <c r="B24" s="10" t="s">
        <v>31</v>
      </c>
      <c r="C24" s="17" t="s">
        <v>22</v>
      </c>
      <c r="D24" s="18">
        <v>7.5</v>
      </c>
      <c r="E24" s="17">
        <v>2028</v>
      </c>
      <c r="F24" s="17">
        <v>2029</v>
      </c>
      <c r="G24" s="19">
        <v>0</v>
      </c>
      <c r="H24" s="19">
        <v>0</v>
      </c>
      <c r="I24" s="19">
        <f>D24*0.1*195</f>
        <v>146.25</v>
      </c>
      <c r="J24" s="19">
        <f>0.9*195*D24</f>
        <v>1316.25</v>
      </c>
      <c r="K24" s="19">
        <v>0</v>
      </c>
      <c r="L24" s="17" t="s">
        <v>21</v>
      </c>
      <c r="M24" s="17"/>
    </row>
    <row r="26" spans="1:13" x14ac:dyDescent="0.3">
      <c r="B26" s="2"/>
      <c r="C26" s="2"/>
      <c r="D26" s="15"/>
      <c r="E26" s="2"/>
      <c r="F26" s="2"/>
      <c r="G26" s="16"/>
      <c r="H26" s="16"/>
      <c r="I26" s="16"/>
      <c r="J26" s="16"/>
      <c r="K26" s="16"/>
      <c r="L26" s="2"/>
      <c r="M26" s="2"/>
    </row>
    <row r="27" spans="1:13" x14ac:dyDescent="0.3">
      <c r="B27" s="2"/>
      <c r="C27" s="2"/>
      <c r="D27" s="15"/>
      <c r="E27" s="2"/>
      <c r="F27" s="2"/>
      <c r="G27" s="16"/>
      <c r="H27" s="16"/>
      <c r="I27" s="16"/>
      <c r="J27" s="16"/>
      <c r="K27" s="16"/>
      <c r="L27" s="2"/>
      <c r="M27" s="2"/>
    </row>
    <row r="28" spans="1:13" x14ac:dyDescent="0.3">
      <c r="B28" s="2"/>
      <c r="C28" s="2"/>
      <c r="D28" s="15"/>
      <c r="E28" s="2"/>
      <c r="F28" s="2"/>
      <c r="G28" s="16"/>
      <c r="H28" s="16"/>
      <c r="I28" s="16"/>
      <c r="J28" s="16"/>
      <c r="K28" s="16"/>
      <c r="L28" s="2"/>
      <c r="M28" s="2"/>
    </row>
    <row r="29" spans="1:13" x14ac:dyDescent="0.3">
      <c r="B29" s="2"/>
      <c r="C29" s="2"/>
      <c r="D29" s="15"/>
      <c r="E29" s="2"/>
      <c r="F29" s="2"/>
      <c r="G29" s="16"/>
      <c r="H29" s="16"/>
      <c r="I29" s="16"/>
      <c r="J29" s="16"/>
      <c r="K29" s="16"/>
      <c r="L29" s="2"/>
      <c r="M29" s="2"/>
    </row>
    <row r="30" spans="1:13" ht="16.5" customHeight="1" x14ac:dyDescent="0.3">
      <c r="B30" s="2"/>
      <c r="C30" s="2"/>
      <c r="D30" s="15"/>
      <c r="E30" s="2"/>
      <c r="F30" s="2"/>
      <c r="G30" s="16"/>
      <c r="H30" s="16"/>
      <c r="I30" s="16"/>
      <c r="J30" s="16"/>
      <c r="K30" s="16"/>
      <c r="L30" s="2"/>
      <c r="M30" s="2"/>
    </row>
    <row r="31" spans="1:13" x14ac:dyDescent="0.3">
      <c r="B31" s="2"/>
      <c r="C31" s="2"/>
      <c r="D31" s="15"/>
      <c r="E31" s="2"/>
      <c r="F31" s="2"/>
      <c r="G31" s="16"/>
      <c r="H31" s="16"/>
      <c r="I31" s="16"/>
      <c r="J31" s="16"/>
      <c r="K31" s="16"/>
      <c r="L31" s="2"/>
      <c r="M31" s="2"/>
    </row>
    <row r="32" spans="1:13" ht="15.75" customHeight="1" x14ac:dyDescent="0.3">
      <c r="B32" s="2"/>
      <c r="C32" s="2"/>
      <c r="D32" s="15"/>
      <c r="E32" s="2"/>
      <c r="F32" s="2"/>
      <c r="G32" s="16"/>
      <c r="H32" s="16"/>
      <c r="I32" s="16"/>
      <c r="J32" s="16"/>
      <c r="K32" s="16"/>
      <c r="L32" s="2"/>
      <c r="M32" s="2"/>
    </row>
    <row r="33" spans="2:13" ht="15.75" customHeight="1" x14ac:dyDescent="0.3">
      <c r="B33" s="2"/>
      <c r="C33" s="2"/>
      <c r="D33" s="15"/>
      <c r="E33" s="2"/>
      <c r="F33" s="2"/>
      <c r="G33" s="16"/>
      <c r="H33" s="16"/>
      <c r="I33" s="16"/>
      <c r="J33" s="16"/>
      <c r="K33" s="16"/>
      <c r="L33" s="2"/>
      <c r="M33" s="2"/>
    </row>
    <row r="34" spans="2:13" x14ac:dyDescent="0.3">
      <c r="B34" s="2"/>
      <c r="C34" s="2"/>
      <c r="D34" s="15"/>
      <c r="E34" s="2"/>
      <c r="F34" s="2"/>
      <c r="G34" s="16"/>
      <c r="H34" s="16"/>
      <c r="I34" s="16"/>
      <c r="J34" s="16"/>
      <c r="K34" s="16"/>
      <c r="L34" s="2"/>
      <c r="M34" s="2"/>
    </row>
    <row r="35" spans="2:13" x14ac:dyDescent="0.3">
      <c r="B35" s="2"/>
      <c r="C35" s="2"/>
      <c r="D35" s="15"/>
      <c r="E35" s="2"/>
      <c r="F35" s="2"/>
      <c r="G35" s="16"/>
      <c r="H35" s="16"/>
      <c r="I35" s="16"/>
      <c r="J35" s="16"/>
      <c r="K35" s="16"/>
      <c r="L35" s="2"/>
      <c r="M35" s="2"/>
    </row>
    <row r="36" spans="2:13" x14ac:dyDescent="0.3">
      <c r="B36" s="2"/>
      <c r="C36" s="2"/>
      <c r="D36" s="15"/>
      <c r="E36" s="2"/>
      <c r="F36" s="2"/>
      <c r="G36" s="16"/>
      <c r="H36" s="16"/>
      <c r="I36" s="16"/>
      <c r="J36" s="16"/>
      <c r="K36" s="16"/>
      <c r="L36" s="2"/>
      <c r="M36" s="2"/>
    </row>
    <row r="37" spans="2:13" x14ac:dyDescent="0.3">
      <c r="B37" s="2"/>
      <c r="C37" s="2"/>
      <c r="D37" s="15"/>
      <c r="E37" s="2"/>
      <c r="F37" s="2"/>
      <c r="G37" s="16"/>
      <c r="H37" s="16"/>
      <c r="I37" s="16"/>
      <c r="J37" s="16"/>
      <c r="K37" s="16"/>
      <c r="L37" s="2"/>
      <c r="M37" s="2"/>
    </row>
    <row r="38" spans="2:13" x14ac:dyDescent="0.3">
      <c r="B38" s="2"/>
      <c r="C38" s="2"/>
      <c r="D38" s="15"/>
      <c r="E38" s="2"/>
      <c r="F38" s="2"/>
      <c r="G38" s="16"/>
      <c r="H38" s="16"/>
      <c r="I38" s="16"/>
      <c r="J38" s="16"/>
      <c r="K38" s="16"/>
      <c r="L38" s="2"/>
      <c r="M38" s="2"/>
    </row>
    <row r="39" spans="2:13" x14ac:dyDescent="0.3">
      <c r="B39" s="2"/>
      <c r="C39" s="2"/>
      <c r="D39" s="15"/>
      <c r="E39" s="2"/>
      <c r="F39" s="2"/>
      <c r="G39" s="16"/>
      <c r="H39" s="16"/>
      <c r="I39" s="16"/>
      <c r="J39" s="16"/>
      <c r="K39" s="16"/>
      <c r="L39" s="2"/>
      <c r="M39" s="2"/>
    </row>
    <row r="40" spans="2:13" x14ac:dyDescent="0.3">
      <c r="B40" s="2"/>
      <c r="C40" s="2"/>
      <c r="D40" s="15"/>
      <c r="E40" s="2"/>
      <c r="F40" s="2"/>
      <c r="G40" s="16"/>
      <c r="H40" s="16"/>
      <c r="I40" s="16"/>
      <c r="J40" s="16"/>
      <c r="K40" s="16"/>
      <c r="L40" s="2"/>
      <c r="M40" s="2"/>
    </row>
    <row r="41" spans="2:13" x14ac:dyDescent="0.3">
      <c r="B41" s="2"/>
      <c r="C41" s="2"/>
      <c r="D41" s="15"/>
      <c r="E41" s="2"/>
      <c r="F41" s="2"/>
      <c r="G41" s="16"/>
      <c r="H41" s="16"/>
      <c r="I41" s="16"/>
      <c r="J41" s="16"/>
      <c r="K41" s="16"/>
      <c r="L41" s="2"/>
      <c r="M41" s="2"/>
    </row>
    <row r="42" spans="2:13" x14ac:dyDescent="0.3">
      <c r="B42" s="2"/>
      <c r="C42" s="2"/>
      <c r="D42" s="15"/>
      <c r="E42" s="2"/>
      <c r="F42" s="2"/>
      <c r="G42" s="16"/>
      <c r="H42" s="16"/>
      <c r="I42" s="16"/>
      <c r="J42" s="16"/>
      <c r="K42" s="16"/>
      <c r="L42" s="2"/>
      <c r="M42" s="2"/>
    </row>
    <row r="43" spans="2:13" x14ac:dyDescent="0.3">
      <c r="B43" s="2"/>
      <c r="C43" s="2"/>
      <c r="D43" s="15"/>
      <c r="E43" s="2"/>
      <c r="F43" s="2"/>
      <c r="G43" s="16"/>
      <c r="H43" s="16"/>
      <c r="I43" s="16"/>
      <c r="J43" s="16"/>
      <c r="K43" s="16"/>
      <c r="L43" s="2"/>
      <c r="M43" s="2"/>
    </row>
    <row r="44" spans="2:13" x14ac:dyDescent="0.3">
      <c r="B44" s="2"/>
      <c r="C44" s="2"/>
      <c r="D44" s="15"/>
      <c r="E44" s="2"/>
      <c r="F44" s="2"/>
      <c r="G44" s="16"/>
      <c r="H44" s="16"/>
      <c r="I44" s="16"/>
      <c r="J44" s="16"/>
      <c r="K44" s="16"/>
      <c r="L44" s="2"/>
      <c r="M44" s="2"/>
    </row>
    <row r="45" spans="2:13" x14ac:dyDescent="0.3">
      <c r="B45" s="2"/>
      <c r="C45" s="2"/>
      <c r="D45" s="15"/>
      <c r="E45" s="2"/>
      <c r="F45" s="2"/>
      <c r="G45" s="16"/>
      <c r="H45" s="16"/>
      <c r="I45" s="16"/>
      <c r="J45" s="16"/>
      <c r="K45" s="16"/>
      <c r="L45" s="2"/>
      <c r="M45" s="2"/>
    </row>
    <row r="46" spans="2:13" x14ac:dyDescent="0.3">
      <c r="B46" s="2"/>
      <c r="C46" s="2"/>
      <c r="D46" s="15"/>
      <c r="E46" s="2"/>
      <c r="F46" s="2"/>
      <c r="G46" s="16"/>
      <c r="H46" s="16"/>
      <c r="I46" s="16"/>
      <c r="J46" s="16"/>
      <c r="K46" s="16"/>
      <c r="L46" s="2"/>
      <c r="M46" s="2"/>
    </row>
  </sheetData>
  <sheetProtection selectLockedCells="1" selectUnlockedCells="1"/>
  <mergeCells count="14">
    <mergeCell ref="B9:M9"/>
    <mergeCell ref="A3:L3"/>
    <mergeCell ref="A4:L4"/>
    <mergeCell ref="L6:L7"/>
    <mergeCell ref="M6:M7"/>
    <mergeCell ref="B8:M8"/>
    <mergeCell ref="A2:L2"/>
    <mergeCell ref="B6:B7"/>
    <mergeCell ref="C6:C7"/>
    <mergeCell ref="D6:D7"/>
    <mergeCell ref="G6:K6"/>
    <mergeCell ref="E6:F6"/>
    <mergeCell ref="A6:A7"/>
    <mergeCell ref="D5:G5"/>
  </mergeCells>
  <pageMargins left="0.23622047244094491" right="0.23622047244094491" top="0.74803149606299213" bottom="0.74803149606299213" header="0.31496062992125984" footer="0.31496062992125984"/>
  <pageSetup paperSize="9" scale="53" firstPageNumber="11" fitToHeight="0" orientation="landscape" useFirstPageNumber="1" verticalDpi="1200" r:id="rId1"/>
  <headerFooter>
    <oddFooter>&amp;C&amp;P</oddFooter>
  </headerFooter>
  <extLst>
    <ext xmlns:x14="http://schemas.microsoft.com/office/spreadsheetml/2009/9/main" uri="{CCE6A557-97BC-4b89-ADB6-D9C93CAAB3DF}">
      <x14:dataValidations xmlns:xm="http://schemas.microsoft.com/office/excel/2006/main" disablePrompts="1" count="3">
        <x14:dataValidation type="list" allowBlank="1" showInputMessage="1" showErrorMessage="1" xr:uid="{00000000-0002-0000-0000-000001000000}">
          <x14:formula1>
            <xm:f>'D:\Иванюкович\План 0,4-10 на 2026-2030\Предложения филиалов\[ПланБЭС 2026-2030.xlsx]Статус газификации'!#REF!</xm:f>
          </x14:formula1>
          <xm:sqref>C11:C14 C16 C19</xm:sqref>
        </x14:dataValidation>
        <x14:dataValidation type="list" allowBlank="1" showInputMessage="1" showErrorMessage="1" xr:uid="{00000000-0002-0000-0000-000002000000}">
          <x14:formula1>
            <xm:f>'D:\Иванюкович\План 0,4-10 на 2026-2030\Предложения филиалов\[ПланБЭС 2026-2030.xlsx]Использование ээ'!#REF!</xm:f>
          </x14:formula1>
          <xm:sqref>L10:M11 L14:M15</xm:sqref>
        </x14:dataValidation>
        <x14:dataValidation type="list" allowBlank="1" showInputMessage="1" showErrorMessage="1" xr:uid="{00000000-0002-0000-0000-000007000000}">
          <x14:formula1>
            <xm:f>'D:\Сводный план 2026-2030\[ПланБЭС 2026-2030.xlsx]Статус газификации'!#REF!</xm:f>
          </x14:formula1>
          <xm:sqref>C17 C22 C20 C24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План26-30</vt:lpstr>
      <vt:lpstr>'План26-30'!Область_печати</vt:lpstr>
    </vt:vector>
  </TitlesOfParts>
  <Company>Minskenergo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Скальчук Алексей Павлович</dc:creator>
  <cp:lastModifiedBy>pt-inzh-3</cp:lastModifiedBy>
  <cp:lastPrinted>2026-06-26T12:27:01Z</cp:lastPrinted>
  <dcterms:created xsi:type="dcterms:W3CDTF">2024-04-10T05:14:45Z</dcterms:created>
  <dcterms:modified xsi:type="dcterms:W3CDTF">2026-07-29T14:35:22Z</dcterms:modified>
</cp:coreProperties>
</file>